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gx\Downloads\"/>
    </mc:Choice>
  </mc:AlternateContent>
  <xr:revisionPtr revIDLastSave="0" documentId="13_ncr:1_{08C44DF8-F1A4-4297-B8DE-36F254044CA2}" xr6:coauthVersionLast="47" xr6:coauthVersionMax="47" xr10:uidLastSave="{00000000-0000-0000-0000-000000000000}"/>
  <bookViews>
    <workbookView xWindow="-28920" yWindow="-120" windowWidth="29040" windowHeight="16440" xr2:uid="{97D0A104-A32A-4C00-853E-5A1457793F5D}"/>
  </bookViews>
  <sheets>
    <sheet name="VDC ROI Calculator" sheetId="1" r:id="rId1"/>
  </sheets>
  <externalReferences>
    <externalReference r:id="rId2"/>
    <externalReference r:id="rId3"/>
    <externalReference r:id="rId4"/>
    <externalReference r:id="rId5"/>
  </externalReferences>
  <definedNames>
    <definedName name="CatDisc" localSheetId="0">'VDC ROI Calculator'!#REF!</definedName>
    <definedName name="CatDisc">'[1]VDC Estimator'!$C$82</definedName>
    <definedName name="Cols" localSheetId="0">'VDC ROI Calculator'!#REF!</definedName>
    <definedName name="Cols">#REF!</definedName>
    <definedName name="cost" localSheetId="0">[2]Lucy!$B$18</definedName>
    <definedName name="cost">[3]Lucy!$B$18</definedName>
    <definedName name="cursell" localSheetId="0">'VDC ROI Calculator'!#REF!</definedName>
    <definedName name="cursell">#REF!</definedName>
    <definedName name="DailyRate" localSheetId="0">'VDC ROI Calculator'!#REF!</definedName>
    <definedName name="DailyRate">'[1]VDC Estimator'!$C$99</definedName>
    <definedName name="Day" localSheetId="0">'VDC ROI Calculator'!#REF!</definedName>
    <definedName name="Discount" localSheetId="0">'VDC ROI Calculator'!#REF!</definedName>
    <definedName name="doors" localSheetId="0">#REF!</definedName>
    <definedName name="doors">#REF!</definedName>
    <definedName name="doors1" localSheetId="0">#REF!</definedName>
    <definedName name="doors1">#REF!</definedName>
    <definedName name="doors2" localSheetId="0">#REF!</definedName>
    <definedName name="doors2">#REF!</definedName>
    <definedName name="HomeStreaming">'[1]VDC Estimator'!$C$79</definedName>
    <definedName name="HourlyRate" localSheetId="0">'VDC ROI Calculator'!#REF!</definedName>
    <definedName name="HourlyRate">'[4]New Estimator'!$C$20</definedName>
    <definedName name="IPYES" localSheetId="0">#REF!</definedName>
    <definedName name="IPYES">#REF!</definedName>
    <definedName name="IPYESS" localSheetId="0">#REF!</definedName>
    <definedName name="IPYESS">#REF!</definedName>
    <definedName name="lots" localSheetId="0">'VDC ROI Calculator'!#REF!</definedName>
    <definedName name="lots">#REF!</definedName>
    <definedName name="markup" localSheetId="0">'VDC ROI Calculator'!#REF!</definedName>
    <definedName name="markup">#REF!</definedName>
    <definedName name="MM">#REF!</definedName>
    <definedName name="Phases" localSheetId="0">'VDC ROI Calculator'!#REF!</definedName>
    <definedName name="Phases">'[1]VDC Estimator'!$B$35</definedName>
    <definedName name="Phases2" localSheetId="0">'VDC ROI Calculator'!#REF!</definedName>
    <definedName name="Phases2">'[1]VDC Estimator'!$B$35</definedName>
    <definedName name="Phys" localSheetId="0">'VDC ROI Calculator'!#REF!</definedName>
    <definedName name="Phys">#REF!</definedName>
    <definedName name="Plans" localSheetId="0">'VDC ROI Calculator'!#REF!</definedName>
    <definedName name="Plans">#REF!</definedName>
    <definedName name="price" localSheetId="0">'[2]Summary Lucy'!$D$4</definedName>
    <definedName name="price">'[3]Summary Lucy'!$D$4</definedName>
    <definedName name="_xlnm.Print_Area" localSheetId="0">'VDC ROI Calculator'!$A$1:$J$5</definedName>
    <definedName name="Proj" localSheetId="0">'VDC ROI Calculator'!#REF!</definedName>
    <definedName name="Proj">#REF!</definedName>
    <definedName name="Proj_Lic_Perc">#REF!</definedName>
    <definedName name="PS.C">#REF!</definedName>
    <definedName name="PS.G">#REF!</definedName>
    <definedName name="PS.I">#REF!</definedName>
    <definedName name="PS.NAC">#REF!</definedName>
    <definedName name="PS.PM">#REF!</definedName>
    <definedName name="PS.T">#REF!</definedName>
    <definedName name="PS.TT">#REF!</definedName>
    <definedName name="rate" localSheetId="0">'[4]Pro Services'!$B$2</definedName>
    <definedName name="rate">#REF!</definedName>
    <definedName name="rooms" localSheetId="0">'VDC ROI Calculator'!#REF!</definedName>
    <definedName name="rooms">#REF!</definedName>
    <definedName name="soft">#REF!</definedName>
    <definedName name="softcost" localSheetId="0">'VDC ROI Calculator'!#REF!</definedName>
    <definedName name="softcost">#REF!</definedName>
    <definedName name="SOFTPRICE" localSheetId="0">'VDC ROI Calculator'!#REF!</definedName>
    <definedName name="SOFTPRICE">'[4]New Estimator'!#REF!</definedName>
    <definedName name="SubAm">'[1]VDC Estimator'!$C$75</definedName>
    <definedName name="subDP">'[1]VDC Estimator'!$C$73</definedName>
    <definedName name="tshour12" localSheetId="0">#REF!</definedName>
    <definedName name="tshour12">#REF!</definedName>
    <definedName name="tshours" localSheetId="0">'[2]Hour Estimater Lucy'!$E$28</definedName>
    <definedName name="tshours">'[3]Hour Estimater Lucy'!$E$28</definedName>
    <definedName name="TSYES" localSheetId="0">#REF!</definedName>
    <definedName name="TSYES">#REF!</definedName>
    <definedName name="UNITS" localSheetId="0">#REF!</definedName>
    <definedName name="UNITS">#REF!</definedName>
    <definedName name="viscost" localSheetId="0">'VDC ROI Calculator'!#REF!</definedName>
    <definedName name="viscost">#REF!</definedName>
    <definedName name="visperunit" localSheetId="0">'VDC ROI Calculator'!#REF!</definedName>
    <definedName name="visperunit">#REF!</definedName>
    <definedName name="visrooms" localSheetId="0">[4]Scenes!$B$11</definedName>
    <definedName name="visrooms">#REF!</definedName>
    <definedName name="WBYES" localSheetId="0">#REF!</definedName>
    <definedName name="WB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E23" i="1"/>
  <c r="E31" i="1" l="1"/>
  <c r="D14" i="1"/>
  <c r="E13" i="1"/>
  <c r="A13" i="1"/>
  <c r="A5" i="1"/>
  <c r="A4" i="1"/>
  <c r="A1" i="1"/>
  <c r="E32" i="1" l="1"/>
  <c r="E33" i="1" s="1"/>
  <c r="E18" i="1"/>
  <c r="E24" i="1"/>
  <c r="E29" i="1" l="1"/>
  <c r="E34" i="1" s="1"/>
  <c r="E14" i="1"/>
  <c r="E19" i="1" l="1"/>
  <c r="E25" i="1" s="1"/>
  <c r="E30" i="1"/>
  <c r="E21" i="1" l="1"/>
</calcChain>
</file>

<file path=xl/sharedStrings.xml><?xml version="1.0" encoding="utf-8"?>
<sst xmlns="http://schemas.openxmlformats.org/spreadsheetml/2006/main" count="24" uniqueCount="17">
  <si>
    <t>Global Catalog &amp; Setup Total</t>
  </si>
  <si>
    <t>Per Project Total</t>
  </si>
  <si>
    <t>VDC Pro Cost Per unit Analysis</t>
  </si>
  <si>
    <t># of Lots / Units per Year</t>
  </si>
  <si>
    <t># of years for Investment Amortization</t>
  </si>
  <si>
    <t>Global Catalog One Time Cost per Unit-Lot</t>
  </si>
  <si>
    <t>ROI / Breakeven Analysis for this project</t>
  </si>
  <si>
    <t># Lots in this project</t>
  </si>
  <si>
    <t>Project Cost per Unit-Lot</t>
  </si>
  <si>
    <t>Average Cost / Unit-Lot</t>
  </si>
  <si>
    <t>Average Markup</t>
  </si>
  <si>
    <t>Break even Upgrade Sales / Unit-Lot</t>
  </si>
  <si>
    <t>Revenue Increase / Unit-Lot</t>
  </si>
  <si>
    <t>Total Revenue generated</t>
  </si>
  <si>
    <t>Total Net Revenue Increase</t>
  </si>
  <si>
    <t xml:space="preserve">ROI </t>
  </si>
  <si>
    <t>ROI / Breakeven Analysis 1 Project,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</si>
</sst>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164" fontId="0" fillId="0" borderId="0" xfId="0" applyNumberFormat="1" applyAlignment="1">
      <alignment horizontal="right"/>
    </xf>
    <xf numFmtId="1" fontId="0" fillId="0" borderId="0" xfId="0" applyNumberFormat="1"/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/>
    </xf>
    <xf numFmtId="164" fontId="7" fillId="3" borderId="12" xfId="0" applyNumberFormat="1" applyFont="1" applyFill="1" applyBorder="1" applyAlignment="1">
      <alignment horizontal="right"/>
    </xf>
    <xf numFmtId="0" fontId="5" fillId="4" borderId="12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right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right"/>
    </xf>
    <xf numFmtId="0" fontId="2" fillId="0" borderId="11" xfId="0" applyFont="1" applyBorder="1" applyAlignment="1">
      <alignment horizontal="left"/>
    </xf>
    <xf numFmtId="164" fontId="7" fillId="0" borderId="14" xfId="0" applyNumberFormat="1" applyFont="1" applyBorder="1" applyAlignment="1">
      <alignment horizontal="right"/>
    </xf>
    <xf numFmtId="0" fontId="6" fillId="4" borderId="14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center" vertical="center"/>
    </xf>
    <xf numFmtId="0" fontId="5" fillId="6" borderId="11" xfId="2" applyFont="1" applyFill="1" applyBorder="1" applyAlignment="1">
      <alignment horizontal="left"/>
    </xf>
    <xf numFmtId="164" fontId="0" fillId="6" borderId="14" xfId="0" applyNumberFormat="1" applyFill="1" applyBorder="1" applyAlignment="1">
      <alignment horizontal="right"/>
    </xf>
    <xf numFmtId="0" fontId="5" fillId="4" borderId="14" xfId="2" applyFont="1" applyFill="1" applyBorder="1" applyAlignment="1">
      <alignment horizontal="center"/>
    </xf>
    <xf numFmtId="0" fontId="5" fillId="6" borderId="14" xfId="2" applyFont="1" applyFill="1" applyBorder="1" applyAlignment="1">
      <alignment horizontal="center"/>
    </xf>
    <xf numFmtId="164" fontId="5" fillId="6" borderId="15" xfId="3" applyNumberFormat="1" applyFont="1" applyFill="1" applyBorder="1" applyAlignment="1">
      <alignment horizontal="right" vertical="center"/>
    </xf>
    <xf numFmtId="0" fontId="5" fillId="6" borderId="16" xfId="2" applyFont="1" applyFill="1" applyBorder="1" applyAlignment="1">
      <alignment horizontal="left"/>
    </xf>
    <xf numFmtId="164" fontId="0" fillId="6" borderId="17" xfId="0" applyNumberFormat="1" applyFill="1" applyBorder="1" applyAlignment="1">
      <alignment horizontal="right"/>
    </xf>
    <xf numFmtId="0" fontId="5" fillId="4" borderId="17" xfId="2" applyFont="1" applyFill="1" applyBorder="1" applyAlignment="1">
      <alignment horizontal="center"/>
    </xf>
    <xf numFmtId="0" fontId="5" fillId="6" borderId="17" xfId="2" applyFont="1" applyFill="1" applyBorder="1" applyAlignment="1">
      <alignment horizontal="center"/>
    </xf>
    <xf numFmtId="164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  <xf numFmtId="164" fontId="1" fillId="0" borderId="5" xfId="1" applyNumberFormat="1" applyFont="1" applyFill="1" applyBorder="1" applyAlignment="1" applyProtection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164" fontId="0" fillId="0" borderId="5" xfId="0" applyNumberFormat="1" applyBorder="1" applyAlignment="1">
      <alignment horizontal="right"/>
    </xf>
    <xf numFmtId="165" fontId="0" fillId="0" borderId="0" xfId="0" applyNumberFormat="1" applyAlignment="1">
      <alignment horizontal="left" wrapText="1"/>
    </xf>
    <xf numFmtId="4" fontId="2" fillId="0" borderId="0" xfId="0" applyNumberFormat="1" applyFont="1" applyAlignment="1">
      <alignment wrapText="1"/>
    </xf>
    <xf numFmtId="164" fontId="0" fillId="0" borderId="5" xfId="0" applyNumberFormat="1" applyBorder="1"/>
    <xf numFmtId="164" fontId="0" fillId="0" borderId="8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6" fillId="5" borderId="15" xfId="3" applyNumberFormat="1" applyFont="1" applyFill="1" applyBorder="1" applyAlignment="1">
      <alignment horizontal="right" vertical="center"/>
    </xf>
    <xf numFmtId="164" fontId="5" fillId="5" borderId="18" xfId="3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3" fontId="0" fillId="5" borderId="5" xfId="0" applyNumberFormat="1" applyFill="1" applyBorder="1" applyAlignment="1" applyProtection="1">
      <alignment horizontal="right"/>
      <protection locked="0"/>
    </xf>
    <xf numFmtId="3" fontId="0" fillId="5" borderId="6" xfId="0" applyNumberFormat="1" applyFill="1" applyBorder="1" applyAlignment="1" applyProtection="1">
      <alignment horizontal="right"/>
      <protection locked="0"/>
    </xf>
    <xf numFmtId="3" fontId="0" fillId="0" borderId="5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5" borderId="5" xfId="0" applyNumberFormat="1" applyFill="1" applyBorder="1" applyAlignment="1">
      <alignment horizontal="right"/>
    </xf>
    <xf numFmtId="3" fontId="0" fillId="5" borderId="6" xfId="0" applyNumberForma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9" fontId="0" fillId="5" borderId="5" xfId="0" applyNumberFormat="1" applyFill="1" applyBorder="1" applyAlignment="1" applyProtection="1">
      <alignment horizontal="right"/>
      <protection locked="0"/>
    </xf>
    <xf numFmtId="9" fontId="0" fillId="5" borderId="6" xfId="0" applyNumberFormat="1" applyFill="1" applyBorder="1" applyAlignment="1" applyProtection="1">
      <alignment horizontal="right"/>
      <protection locked="0"/>
    </xf>
    <xf numFmtId="6" fontId="0" fillId="5" borderId="5" xfId="0" applyNumberFormat="1" applyFill="1" applyBorder="1" applyAlignment="1" applyProtection="1">
      <alignment horizontal="right"/>
      <protection locked="0"/>
    </xf>
    <xf numFmtId="6" fontId="0" fillId="5" borderId="6" xfId="0" applyNumberFormat="1" applyFill="1" applyBorder="1" applyAlignment="1" applyProtection="1">
      <alignment horizontal="right"/>
      <protection locked="0"/>
    </xf>
    <xf numFmtId="6" fontId="0" fillId="0" borderId="5" xfId="0" applyNumberFormat="1" applyBorder="1" applyAlignment="1">
      <alignment horizontal="right"/>
    </xf>
    <xf numFmtId="6" fontId="0" fillId="0" borderId="6" xfId="0" applyNumberFormat="1" applyBorder="1" applyAlignment="1">
      <alignment horizontal="right"/>
    </xf>
    <xf numFmtId="6" fontId="2" fillId="0" borderId="5" xfId="0" applyNumberFormat="1" applyFont="1" applyBorder="1" applyAlignment="1">
      <alignment horizontal="right"/>
    </xf>
    <xf numFmtId="6" fontId="2" fillId="0" borderId="6" xfId="0" applyNumberFormat="1" applyFont="1" applyBorder="1" applyAlignment="1">
      <alignment horizontal="right"/>
    </xf>
    <xf numFmtId="9" fontId="2" fillId="0" borderId="5" xfId="0" applyNumberFormat="1" applyFont="1" applyBorder="1" applyAlignment="1">
      <alignment horizontal="right"/>
    </xf>
    <xf numFmtId="9" fontId="2" fillId="0" borderId="6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9" fontId="2" fillId="0" borderId="8" xfId="0" applyNumberFormat="1" applyFont="1" applyBorder="1" applyAlignment="1">
      <alignment horizontal="right"/>
    </xf>
    <xf numFmtId="9" fontId="2" fillId="0" borderId="9" xfId="0" applyNumberFormat="1" applyFont="1" applyBorder="1" applyAlignment="1">
      <alignment horizontal="right"/>
    </xf>
  </cellXfs>
  <cellStyles count="4">
    <cellStyle name="Currency" xfId="1" builtinId="4"/>
    <cellStyle name="Currency 3" xfId="3" xr:uid="{C91F923A-1662-4582-B5D4-7D77D323A0F0}"/>
    <cellStyle name="Normal" xfId="0" builtinId="0"/>
    <cellStyle name="Normal 2" xfId="2" xr:uid="{D9FB1032-9745-4FA2-B605-3BD913ADE0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angx\Downloads\VDC%20Est%20Temp-4.xlsx" TargetMode="External"/><Relationship Id="rId1" Type="http://schemas.openxmlformats.org/officeDocument/2006/relationships/externalLinkPath" Target="VDC%20Est%20Temp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reas.sharepoint.com/sites/TeamAareasSales/Shared%20Documents/Client%20Files/Marz%20Homes/VDC/Mass%20Quote%20Worksheet%20CW%20URb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reas.sharepoint.com/sites/TeamAareasSales/Shared%20Documents/Quote%20Templates/Mass%20Quote%20Worksheet%20CW%20URb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reas.sharepoint.com/Users/frank/Desktop/VDC%20Estimato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 Info"/>
      <sheetName val="VDC Estimator"/>
      <sheetName val="Cover "/>
      <sheetName val="General"/>
      <sheetName val="VDC Pro"/>
      <sheetName val="VDC Pro Non Visual"/>
      <sheetName val="VDC Play"/>
      <sheetName val="VDC Packages"/>
      <sheetName val="VPC"/>
      <sheetName val="Sch A"/>
      <sheetName val="Sch B"/>
      <sheetName val="Sch C"/>
      <sheetName val="Sch D"/>
      <sheetName val="Sch E"/>
      <sheetName val="Sch F PC"/>
      <sheetName val="GTC"/>
      <sheetName val="GTC - Mattamy"/>
      <sheetName val="GTC Buildon-Wisenbaker"/>
    </sheetNames>
    <sheetDataSet>
      <sheetData sheetId="0">
        <row r="102">
          <cell r="A102" t="str">
            <v>Monthly Subscription, Hosting, Streaming &amp; Licensing:</v>
          </cell>
        </row>
        <row r="110">
          <cell r="A110" t="str">
            <v>Investment Summary</v>
          </cell>
        </row>
        <row r="111">
          <cell r="A111" t="str">
            <v>Total Quote</v>
          </cell>
        </row>
      </sheetData>
      <sheetData sheetId="1">
        <row r="35">
          <cell r="B35">
            <v>1</v>
          </cell>
        </row>
        <row r="73">
          <cell r="C73">
            <v>0.2</v>
          </cell>
        </row>
        <row r="75">
          <cell r="C75">
            <v>24</v>
          </cell>
        </row>
        <row r="79">
          <cell r="C79">
            <v>0.01</v>
          </cell>
        </row>
        <row r="82">
          <cell r="C82">
            <v>0.75</v>
          </cell>
        </row>
        <row r="99">
          <cell r="C99">
            <v>1400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ucy"/>
      <sheetName val="Penny"/>
      <sheetName val="The Winne"/>
      <sheetName val="Hour Estimater Lucy"/>
      <sheetName val="Hour Estimater PENNY"/>
      <sheetName val="Hour Estimater WINNIE"/>
      <sheetName val="Plans"/>
      <sheetName val="Summary Lucy"/>
      <sheetName val="Summary Penny"/>
      <sheetName val="Summary The Win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ucy"/>
      <sheetName val="Penny"/>
      <sheetName val="The Winne"/>
      <sheetName val="Hour Estimater Lucy"/>
      <sheetName val="Hour Estimater PENNY"/>
      <sheetName val="Hour Estimater WINNIE"/>
      <sheetName val="Plans"/>
      <sheetName val="Summary Lucy"/>
      <sheetName val="Summary Penny"/>
      <sheetName val="Summary The Win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stment Summary"/>
      <sheetName val="New Estimator"/>
      <sheetName val="Cost Summary"/>
      <sheetName val="2 project summary"/>
      <sheetName val="Pro Services"/>
      <sheetName val="Scenes"/>
      <sheetName val="3D Catalog"/>
      <sheetName val="Structural Options"/>
      <sheetName val="VDC"/>
      <sheetName val="CLEAN CLIENT VERSION"/>
      <sheetName val="ROI"/>
      <sheetName val="Sheet1"/>
      <sheetName val="Sheet2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9061-3D1B-4570-A11D-DB089BD7C99C}">
  <sheetPr>
    <pageSetUpPr fitToPage="1"/>
  </sheetPr>
  <dimension ref="A1:J35"/>
  <sheetViews>
    <sheetView showZeros="0" tabSelected="1" view="pageLayout" zoomScale="130" zoomScaleNormal="100" zoomScaleSheetLayoutView="214" zoomScalePageLayoutView="130" workbookViewId="0">
      <selection activeCell="J12" sqref="J12"/>
    </sheetView>
  </sheetViews>
  <sheetFormatPr defaultColWidth="8.85546875" defaultRowHeight="15" x14ac:dyDescent="0.25"/>
  <cols>
    <col min="1" max="1" width="10" style="44" customWidth="1"/>
    <col min="2" max="2" width="21.85546875" style="44" customWidth="1"/>
    <col min="3" max="3" width="6.42578125" style="45" customWidth="1"/>
    <col min="4" max="4" width="10.85546875" style="36" hidden="1" customWidth="1"/>
    <col min="5" max="5" width="7.28515625" style="2" customWidth="1"/>
    <col min="6" max="6" width="7.7109375" style="45" customWidth="1"/>
    <col min="7" max="7" width="11.140625" style="2" bestFit="1" customWidth="1"/>
    <col min="8" max="8" width="11.85546875" style="3" hidden="1" customWidth="1"/>
    <col min="9" max="9" width="9" style="4" customWidth="1"/>
    <col min="10" max="10" width="51" style="5" customWidth="1"/>
  </cols>
  <sheetData>
    <row r="1" spans="1:10" s="16" customFormat="1" ht="19.5" thickTop="1" x14ac:dyDescent="0.3">
      <c r="A1" s="10" t="str">
        <f>'[1]Gen Info'!A110</f>
        <v>Investment Summary</v>
      </c>
      <c r="B1" s="11"/>
      <c r="C1" s="11"/>
      <c r="D1" s="12"/>
      <c r="E1" s="11"/>
      <c r="F1" s="11"/>
      <c r="G1" s="13"/>
      <c r="H1" s="14"/>
      <c r="I1" s="11"/>
      <c r="J1" s="15"/>
    </row>
    <row r="2" spans="1:10" s="16" customFormat="1" ht="18.75" x14ac:dyDescent="0.3">
      <c r="A2" s="17" t="s">
        <v>0</v>
      </c>
      <c r="B2" s="18"/>
      <c r="C2" s="18"/>
      <c r="D2" s="19"/>
      <c r="E2" s="18"/>
      <c r="F2" s="18"/>
      <c r="G2" s="20"/>
      <c r="H2" s="21"/>
      <c r="I2" s="18"/>
      <c r="J2" s="46">
        <v>173200</v>
      </c>
    </row>
    <row r="3" spans="1:10" s="16" customFormat="1" ht="18.75" x14ac:dyDescent="0.3">
      <c r="A3" s="17" t="s">
        <v>1</v>
      </c>
      <c r="B3" s="18"/>
      <c r="C3" s="18"/>
      <c r="D3" s="19"/>
      <c r="E3" s="18"/>
      <c r="F3" s="18"/>
      <c r="G3" s="20"/>
      <c r="H3" s="21"/>
      <c r="I3" s="18"/>
      <c r="J3" s="46">
        <v>68268</v>
      </c>
    </row>
    <row r="4" spans="1:10" s="2" customFormat="1" ht="18.75" x14ac:dyDescent="0.3">
      <c r="A4" s="22" t="str">
        <f>'[1]Gen Info'!A111</f>
        <v>Total Quote</v>
      </c>
      <c r="B4" s="23"/>
      <c r="C4" s="23"/>
      <c r="D4" s="24"/>
      <c r="E4" s="23"/>
      <c r="F4" s="23"/>
      <c r="G4" s="23"/>
      <c r="H4" s="25"/>
      <c r="I4" s="23"/>
      <c r="J4" s="26">
        <f>J2+J3</f>
        <v>241468</v>
      </c>
    </row>
    <row r="5" spans="1:10" s="2" customFormat="1" ht="19.5" thickBot="1" x14ac:dyDescent="0.35">
      <c r="A5" s="27" t="str">
        <f>'[1]Gen Info'!A102</f>
        <v>Monthly Subscription, Hosting, Streaming &amp; Licensing:</v>
      </c>
      <c r="B5" s="28"/>
      <c r="C5" s="28"/>
      <c r="D5" s="29"/>
      <c r="E5" s="28"/>
      <c r="F5" s="28"/>
      <c r="G5" s="28"/>
      <c r="H5" s="30"/>
      <c r="I5" s="28"/>
      <c r="J5" s="47">
        <v>1623</v>
      </c>
    </row>
    <row r="6" spans="1:10" ht="15.75" thickTop="1" x14ac:dyDescent="0.25">
      <c r="A6" s="51"/>
      <c r="B6" s="51"/>
      <c r="C6" s="51"/>
      <c r="D6" s="51"/>
      <c r="E6" s="51"/>
      <c r="F6" s="51"/>
      <c r="G6" s="7"/>
      <c r="H6" s="32"/>
      <c r="I6" s="8"/>
      <c r="J6" s="33"/>
    </row>
    <row r="7" spans="1:10" x14ac:dyDescent="0.25">
      <c r="A7" s="34"/>
      <c r="B7" s="34"/>
      <c r="C7" s="6"/>
      <c r="D7" s="31"/>
      <c r="E7" s="7"/>
      <c r="F7" s="6"/>
      <c r="G7" s="7"/>
      <c r="H7" s="32"/>
      <c r="I7" s="8"/>
      <c r="J7" s="9"/>
    </row>
    <row r="8" spans="1:10" x14ac:dyDescent="0.25">
      <c r="A8" s="34"/>
      <c r="B8" s="34"/>
      <c r="C8" s="6"/>
      <c r="D8" s="31"/>
      <c r="E8" s="7"/>
      <c r="F8" s="6"/>
      <c r="G8" s="7"/>
      <c r="H8" s="32"/>
      <c r="I8" s="8"/>
      <c r="J8" s="9"/>
    </row>
    <row r="9" spans="1:10" ht="15.75" thickBot="1" x14ac:dyDescent="0.3">
      <c r="A9" s="34"/>
      <c r="B9" s="34"/>
      <c r="C9" s="6"/>
      <c r="D9" s="31"/>
      <c r="E9" s="7"/>
      <c r="F9" s="6"/>
      <c r="G9" s="7"/>
      <c r="H9" s="32"/>
      <c r="I9" s="8"/>
      <c r="J9" s="9"/>
    </row>
    <row r="10" spans="1:10" ht="19.5" thickTop="1" x14ac:dyDescent="0.3">
      <c r="A10" s="52" t="s">
        <v>2</v>
      </c>
      <c r="B10" s="53"/>
      <c r="C10" s="53"/>
      <c r="D10" s="53"/>
      <c r="E10" s="53"/>
      <c r="F10" s="54"/>
      <c r="G10" s="1"/>
      <c r="H10" s="1"/>
      <c r="I10" s="1"/>
      <c r="J10" s="9"/>
    </row>
    <row r="11" spans="1:10" x14ac:dyDescent="0.25">
      <c r="A11" s="55" t="s">
        <v>3</v>
      </c>
      <c r="B11" s="56"/>
      <c r="C11" s="56"/>
      <c r="D11" s="35"/>
      <c r="E11" s="57">
        <v>1000</v>
      </c>
      <c r="F11" s="58"/>
      <c r="G11" s="3"/>
      <c r="H11" s="36"/>
      <c r="I11" s="37"/>
      <c r="J11" s="9"/>
    </row>
    <row r="12" spans="1:10" x14ac:dyDescent="0.25">
      <c r="A12" s="55" t="s">
        <v>4</v>
      </c>
      <c r="B12" s="56"/>
      <c r="C12" s="56"/>
      <c r="D12" s="35"/>
      <c r="E12" s="57">
        <v>5</v>
      </c>
      <c r="F12" s="58"/>
      <c r="G12" s="3"/>
      <c r="H12" s="36"/>
      <c r="I12" s="37"/>
      <c r="J12" s="9"/>
    </row>
    <row r="13" spans="1:10" x14ac:dyDescent="0.25">
      <c r="A13" s="55" t="str">
        <f>"# of lots over "&amp;E12&amp;" years"</f>
        <v># of lots over 5 years</v>
      </c>
      <c r="B13" s="56"/>
      <c r="C13" s="56"/>
      <c r="D13" s="35"/>
      <c r="E13" s="59">
        <f>E11*E12</f>
        <v>5000</v>
      </c>
      <c r="F13" s="60"/>
      <c r="G13" s="3"/>
      <c r="H13" s="36"/>
      <c r="I13" s="37"/>
      <c r="J13" s="9"/>
    </row>
    <row r="14" spans="1:10" ht="15" customHeight="1" x14ac:dyDescent="0.25">
      <c r="A14" s="55" t="s">
        <v>5</v>
      </c>
      <c r="B14" s="56"/>
      <c r="C14" s="56"/>
      <c r="D14" s="38" t="e">
        <f>"Includes Monthly Fees over "&amp;#REF!&amp;" years"</f>
        <v>#REF!</v>
      </c>
      <c r="E14" s="61">
        <f>(J2+J5*E12*12)/(E13)</f>
        <v>54.116</v>
      </c>
      <c r="F14" s="62"/>
      <c r="G14" s="37"/>
      <c r="H14" s="37"/>
      <c r="I14" s="37"/>
      <c r="J14" s="9"/>
    </row>
    <row r="15" spans="1:10" x14ac:dyDescent="0.25">
      <c r="A15" s="63"/>
      <c r="B15" s="64"/>
      <c r="C15" s="64"/>
      <c r="D15" s="64"/>
      <c r="E15" s="64"/>
      <c r="F15" s="65"/>
      <c r="G15" s="3"/>
      <c r="H15" s="36"/>
      <c r="I15" s="37"/>
    </row>
    <row r="16" spans="1:10" ht="18.75" x14ac:dyDescent="0.3">
      <c r="A16" s="48" t="s">
        <v>6</v>
      </c>
      <c r="B16" s="49"/>
      <c r="C16" s="49"/>
      <c r="D16" s="49"/>
      <c r="E16" s="49"/>
      <c r="F16" s="50"/>
      <c r="G16" s="1"/>
      <c r="H16" s="1"/>
      <c r="I16" s="1"/>
    </row>
    <row r="17" spans="1:10" ht="18.75" x14ac:dyDescent="0.3">
      <c r="A17" s="55" t="s">
        <v>7</v>
      </c>
      <c r="B17" s="56"/>
      <c r="C17" s="56"/>
      <c r="D17" s="39"/>
      <c r="E17" s="66">
        <v>300</v>
      </c>
      <c r="F17" s="67"/>
      <c r="G17" s="1"/>
      <c r="H17" s="1"/>
      <c r="I17" s="1"/>
    </row>
    <row r="18" spans="1:10" x14ac:dyDescent="0.25">
      <c r="A18" s="55" t="s">
        <v>8</v>
      </c>
      <c r="B18" s="56"/>
      <c r="C18" s="56"/>
      <c r="D18" s="39"/>
      <c r="E18" s="61">
        <f>J3/E17</f>
        <v>227.56</v>
      </c>
      <c r="F18" s="62"/>
      <c r="G18" s="3"/>
      <c r="H18" s="36"/>
      <c r="I18" s="37"/>
      <c r="J18" s="9"/>
    </row>
    <row r="19" spans="1:10" x14ac:dyDescent="0.25">
      <c r="A19" s="68" t="s">
        <v>9</v>
      </c>
      <c r="B19" s="69"/>
      <c r="C19" s="69"/>
      <c r="D19" s="39"/>
      <c r="E19" s="70">
        <f>E18+E14</f>
        <v>281.67599999999999</v>
      </c>
      <c r="F19" s="71"/>
      <c r="G19" s="3"/>
      <c r="H19" s="36"/>
      <c r="I19" s="37"/>
      <c r="J19" s="9"/>
    </row>
    <row r="20" spans="1:10" x14ac:dyDescent="0.25">
      <c r="A20" s="55" t="s">
        <v>10</v>
      </c>
      <c r="B20" s="56"/>
      <c r="C20" s="56"/>
      <c r="D20" s="39"/>
      <c r="E20" s="72">
        <v>0.3</v>
      </c>
      <c r="F20" s="73"/>
      <c r="G20" s="3"/>
      <c r="H20" s="36"/>
      <c r="I20" s="37"/>
    </row>
    <row r="21" spans="1:10" x14ac:dyDescent="0.25">
      <c r="A21" s="68" t="s">
        <v>11</v>
      </c>
      <c r="B21" s="69"/>
      <c r="C21" s="69"/>
      <c r="D21" s="39"/>
      <c r="E21" s="70">
        <f>E19/E20</f>
        <v>938.92</v>
      </c>
      <c r="F21" s="71"/>
      <c r="G21" s="3"/>
      <c r="H21" s="36"/>
      <c r="I21" s="37"/>
      <c r="J21" s="40"/>
    </row>
    <row r="22" spans="1:10" x14ac:dyDescent="0.25">
      <c r="A22" s="55" t="s">
        <v>12</v>
      </c>
      <c r="B22" s="56"/>
      <c r="C22" s="56"/>
      <c r="D22" s="39"/>
      <c r="E22" s="74">
        <v>10000</v>
      </c>
      <c r="F22" s="75"/>
      <c r="G22" s="3"/>
      <c r="H22" s="36"/>
      <c r="I22" s="41"/>
      <c r="J22" s="40"/>
    </row>
    <row r="23" spans="1:10" x14ac:dyDescent="0.25">
      <c r="A23" s="55" t="s">
        <v>13</v>
      </c>
      <c r="B23" s="56"/>
      <c r="C23" s="56"/>
      <c r="D23" s="39"/>
      <c r="E23" s="76">
        <f>E22*E17</f>
        <v>3000000</v>
      </c>
      <c r="F23" s="77"/>
      <c r="G23" s="3"/>
      <c r="H23" s="36"/>
      <c r="I23" s="37"/>
    </row>
    <row r="24" spans="1:10" x14ac:dyDescent="0.25">
      <c r="A24" s="68" t="s">
        <v>14</v>
      </c>
      <c r="B24" s="69"/>
      <c r="C24" s="69"/>
      <c r="D24" s="39"/>
      <c r="E24" s="78">
        <f>E23*E20</f>
        <v>900000</v>
      </c>
      <c r="F24" s="79"/>
      <c r="G24" s="3"/>
      <c r="H24" s="36"/>
      <c r="I24" s="37"/>
    </row>
    <row r="25" spans="1:10" x14ac:dyDescent="0.25">
      <c r="A25" s="68" t="s">
        <v>15</v>
      </c>
      <c r="B25" s="69"/>
      <c r="C25" s="69"/>
      <c r="D25" s="39"/>
      <c r="E25" s="80">
        <f>E24/(E19*E17)-1</f>
        <v>9.6505346568397723</v>
      </c>
      <c r="F25" s="81"/>
      <c r="G25" s="3"/>
      <c r="H25" s="36"/>
      <c r="I25" s="37"/>
    </row>
    <row r="26" spans="1:10" x14ac:dyDescent="0.25">
      <c r="A26" s="63"/>
      <c r="B26" s="64"/>
      <c r="C26" s="64"/>
      <c r="D26" s="64"/>
      <c r="E26" s="64"/>
      <c r="F26" s="65"/>
    </row>
    <row r="27" spans="1:10" ht="18.75" x14ac:dyDescent="0.3">
      <c r="A27" s="48" t="s">
        <v>16</v>
      </c>
      <c r="B27" s="49"/>
      <c r="C27" s="49"/>
      <c r="D27" s="49"/>
      <c r="E27" s="49"/>
      <c r="F27" s="50"/>
      <c r="G27" s="3"/>
      <c r="H27" s="36"/>
      <c r="I27" s="37"/>
    </row>
    <row r="28" spans="1:10" x14ac:dyDescent="0.25">
      <c r="A28" s="55" t="s">
        <v>10</v>
      </c>
      <c r="B28" s="56"/>
      <c r="C28" s="56"/>
      <c r="D28" s="42"/>
      <c r="E28" s="72">
        <v>0.3</v>
      </c>
      <c r="F28" s="73"/>
    </row>
    <row r="29" spans="1:10" x14ac:dyDescent="0.25">
      <c r="A29" s="82" t="s">
        <v>8</v>
      </c>
      <c r="B29" s="83"/>
      <c r="C29" s="83"/>
      <c r="D29" s="42"/>
      <c r="E29" s="61">
        <f>(J4+J5*12)/E17</f>
        <v>869.81333333333339</v>
      </c>
      <c r="F29" s="62"/>
    </row>
    <row r="30" spans="1:10" x14ac:dyDescent="0.25">
      <c r="A30" s="68" t="s">
        <v>11</v>
      </c>
      <c r="B30" s="69"/>
      <c r="C30" s="69"/>
      <c r="D30" s="42"/>
      <c r="E30" s="70">
        <f>E29/E28</f>
        <v>2899.3777777777782</v>
      </c>
      <c r="F30" s="71"/>
    </row>
    <row r="31" spans="1:10" x14ac:dyDescent="0.25">
      <c r="A31" s="55" t="s">
        <v>12</v>
      </c>
      <c r="B31" s="56"/>
      <c r="C31" s="56"/>
      <c r="D31" s="42"/>
      <c r="E31" s="74">
        <f>E22</f>
        <v>10000</v>
      </c>
      <c r="F31" s="75"/>
    </row>
    <row r="32" spans="1:10" x14ac:dyDescent="0.25">
      <c r="A32" s="55" t="s">
        <v>13</v>
      </c>
      <c r="B32" s="56"/>
      <c r="C32" s="56"/>
      <c r="D32" s="42"/>
      <c r="E32" s="76">
        <f>E31*E17</f>
        <v>3000000</v>
      </c>
      <c r="F32" s="77"/>
    </row>
    <row r="33" spans="1:6" x14ac:dyDescent="0.25">
      <c r="A33" s="68" t="s">
        <v>14</v>
      </c>
      <c r="B33" s="69"/>
      <c r="C33" s="69"/>
      <c r="D33" s="42"/>
      <c r="E33" s="78">
        <f>E32*E28</f>
        <v>900000</v>
      </c>
      <c r="F33" s="79"/>
    </row>
    <row r="34" spans="1:6" ht="15.75" thickBot="1" x14ac:dyDescent="0.3">
      <c r="A34" s="84" t="s">
        <v>15</v>
      </c>
      <c r="B34" s="85"/>
      <c r="C34" s="85"/>
      <c r="D34" s="43"/>
      <c r="E34" s="86">
        <f>E33/(E29*E17)-1</f>
        <v>2.4490158808020106</v>
      </c>
      <c r="F34" s="87"/>
    </row>
    <row r="35" spans="1:6" ht="15.75" thickTop="1" x14ac:dyDescent="0.25"/>
  </sheetData>
  <sheetProtection formatColumns="0" formatRows="0"/>
  <mergeCells count="46">
    <mergeCell ref="A33:C33"/>
    <mergeCell ref="E33:F33"/>
    <mergeCell ref="A34:C34"/>
    <mergeCell ref="E34:F34"/>
    <mergeCell ref="A30:C30"/>
    <mergeCell ref="E30:F30"/>
    <mergeCell ref="A31:C31"/>
    <mergeCell ref="E31:F31"/>
    <mergeCell ref="A32:C32"/>
    <mergeCell ref="E32:F32"/>
    <mergeCell ref="A26:F26"/>
    <mergeCell ref="A27:F27"/>
    <mergeCell ref="A28:C28"/>
    <mergeCell ref="E28:F28"/>
    <mergeCell ref="A29:C29"/>
    <mergeCell ref="E29:F29"/>
    <mergeCell ref="A23:C23"/>
    <mergeCell ref="E23:F23"/>
    <mergeCell ref="A24:C24"/>
    <mergeCell ref="E24:F24"/>
    <mergeCell ref="A25:C25"/>
    <mergeCell ref="E25:F25"/>
    <mergeCell ref="A20:C20"/>
    <mergeCell ref="E20:F20"/>
    <mergeCell ref="A21:C21"/>
    <mergeCell ref="E21:F21"/>
    <mergeCell ref="A22:C22"/>
    <mergeCell ref="E22:F22"/>
    <mergeCell ref="A17:C17"/>
    <mergeCell ref="E17:F17"/>
    <mergeCell ref="A18:C18"/>
    <mergeCell ref="E18:F18"/>
    <mergeCell ref="A19:C19"/>
    <mergeCell ref="E19:F19"/>
    <mergeCell ref="A16:F16"/>
    <mergeCell ref="A6:F6"/>
    <mergeCell ref="A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F15"/>
  </mergeCells>
  <pageMargins left="0.25" right="0.25" top="0.25" bottom="0" header="0" footer="0"/>
  <pageSetup scale="81" fitToHeight="0" orientation="portrait" horizontalDpi="1200" verticalDpi="1200" r:id="rId1"/>
  <headerFooter scaleWithDoc="0">
    <oddHeader>&amp;C&amp;"-,Bold"&amp;14ROI Calculator for Virtual Design Center</oddHeader>
    <oddFooter>&amp;R&amp;"Calibri,Regular"&amp;K000000&amp;P of &amp;N</oddFooter>
  </headerFooter>
  <ignoredErrors>
    <ignoredError sqref="A31:F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VDC ROI Calculator</vt:lpstr>
      <vt:lpstr>'VDC ROI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Cuties</dc:creator>
  <cp:lastModifiedBy>The Cuties</cp:lastModifiedBy>
  <dcterms:created xsi:type="dcterms:W3CDTF">2023-05-17T13:59:39Z</dcterms:created>
  <dcterms:modified xsi:type="dcterms:W3CDTF">2023-05-17T18:25:54Z</dcterms:modified>
</cp:coreProperties>
</file>